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лан 2021 развернутый" sheetId="1" r:id="rId1"/>
  </sheets>
  <definedNames>
    <definedName name="_xlnm.Print_Titles" localSheetId="0">'план 2021 развернутый'!$5:$8</definedName>
    <definedName name="_xlnm.Print_Area" localSheetId="0">'план 2021 развернутый'!$A$1:$N$42</definedName>
  </definedNames>
  <calcPr calcId="145621"/>
</workbook>
</file>

<file path=xl/calcChain.xml><?xml version="1.0" encoding="utf-8"?>
<calcChain xmlns="http://schemas.openxmlformats.org/spreadsheetml/2006/main">
  <c r="D35" i="1" l="1"/>
  <c r="J34" i="1"/>
  <c r="M34" i="1" s="1"/>
  <c r="H34" i="1"/>
  <c r="K34" i="1" s="1"/>
  <c r="N34" i="1" s="1"/>
  <c r="G34" i="1"/>
  <c r="C34" i="1"/>
  <c r="J33" i="1"/>
  <c r="J30" i="1" s="1"/>
  <c r="H33" i="1"/>
  <c r="K33" i="1" s="1"/>
  <c r="N33" i="1" s="1"/>
  <c r="G33" i="1"/>
  <c r="F33" i="1"/>
  <c r="C33" i="1"/>
  <c r="M32" i="1"/>
  <c r="H32" i="1"/>
  <c r="K32" i="1" s="1"/>
  <c r="G32" i="1"/>
  <c r="F32" i="1" s="1"/>
  <c r="C32" i="1"/>
  <c r="M31" i="1"/>
  <c r="L31" i="1" s="1"/>
  <c r="K31" i="1"/>
  <c r="N31" i="1" s="1"/>
  <c r="J31" i="1"/>
  <c r="I31" i="1"/>
  <c r="F31" i="1"/>
  <c r="C31" i="1"/>
  <c r="G30" i="1"/>
  <c r="G35" i="1" s="1"/>
  <c r="E30" i="1"/>
  <c r="E35" i="1" s="1"/>
  <c r="D30" i="1"/>
  <c r="C30" i="1"/>
  <c r="C35" i="1" s="1"/>
  <c r="L29" i="1"/>
  <c r="I29" i="1"/>
  <c r="F29" i="1"/>
  <c r="C29" i="1"/>
  <c r="M28" i="1"/>
  <c r="H28" i="1"/>
  <c r="K28" i="1" s="1"/>
  <c r="G28" i="1"/>
  <c r="C28" i="1"/>
  <c r="J27" i="1"/>
  <c r="M27" i="1" s="1"/>
  <c r="H27" i="1"/>
  <c r="K27" i="1" s="1"/>
  <c r="C27" i="1"/>
  <c r="K26" i="1"/>
  <c r="N26" i="1" s="1"/>
  <c r="H26" i="1"/>
  <c r="G26" i="1"/>
  <c r="J26" i="1" s="1"/>
  <c r="C26" i="1"/>
  <c r="K25" i="1"/>
  <c r="N25" i="1" s="1"/>
  <c r="H25" i="1"/>
  <c r="G25" i="1"/>
  <c r="J25" i="1" s="1"/>
  <c r="C25" i="1"/>
  <c r="G24" i="1"/>
  <c r="E24" i="1"/>
  <c r="D24" i="1"/>
  <c r="C24" i="1"/>
  <c r="M23" i="1"/>
  <c r="K23" i="1"/>
  <c r="N23" i="1" s="1"/>
  <c r="J23" i="1"/>
  <c r="F23" i="1"/>
  <c r="C23" i="1"/>
  <c r="M22" i="1"/>
  <c r="L22" i="1" s="1"/>
  <c r="K22" i="1"/>
  <c r="N22" i="1" s="1"/>
  <c r="J22" i="1"/>
  <c r="F22" i="1"/>
  <c r="C22" i="1"/>
  <c r="K21" i="1"/>
  <c r="N21" i="1" s="1"/>
  <c r="G21" i="1"/>
  <c r="J21" i="1" s="1"/>
  <c r="F21" i="1"/>
  <c r="C21" i="1"/>
  <c r="K20" i="1"/>
  <c r="N20" i="1" s="1"/>
  <c r="L20" i="1" s="1"/>
  <c r="H20" i="1"/>
  <c r="G20" i="1"/>
  <c r="J20" i="1" s="1"/>
  <c r="I20" i="1" s="1"/>
  <c r="C20" i="1"/>
  <c r="J19" i="1"/>
  <c r="H19" i="1"/>
  <c r="K19" i="1" s="1"/>
  <c r="N19" i="1" s="1"/>
  <c r="L19" i="1" s="1"/>
  <c r="G19" i="1"/>
  <c r="C19" i="1"/>
  <c r="M18" i="1"/>
  <c r="H18" i="1"/>
  <c r="K18" i="1" s="1"/>
  <c r="G18" i="1"/>
  <c r="F18" i="1" s="1"/>
  <c r="C18" i="1"/>
  <c r="K17" i="1"/>
  <c r="N17" i="1" s="1"/>
  <c r="H17" i="1"/>
  <c r="G17" i="1"/>
  <c r="J17" i="1" s="1"/>
  <c r="C17" i="1"/>
  <c r="M16" i="1"/>
  <c r="K16" i="1"/>
  <c r="J16" i="1"/>
  <c r="I16" i="1"/>
  <c r="H16" i="1"/>
  <c r="N16" i="1" s="1"/>
  <c r="F16" i="1"/>
  <c r="C16" i="1"/>
  <c r="J15" i="1"/>
  <c r="M15" i="1" s="1"/>
  <c r="L15" i="1" s="1"/>
  <c r="H15" i="1"/>
  <c r="K15" i="1" s="1"/>
  <c r="N15" i="1" s="1"/>
  <c r="C15" i="1"/>
  <c r="J14" i="1"/>
  <c r="H14" i="1"/>
  <c r="K14" i="1" s="1"/>
  <c r="N14" i="1" s="1"/>
  <c r="L14" i="1" s="1"/>
  <c r="G14" i="1"/>
  <c r="F14" i="1"/>
  <c r="C14" i="1"/>
  <c r="J13" i="1"/>
  <c r="M13" i="1" s="1"/>
  <c r="H13" i="1"/>
  <c r="H11" i="1" s="1"/>
  <c r="C13" i="1"/>
  <c r="K12" i="1"/>
  <c r="N12" i="1" s="1"/>
  <c r="H12" i="1"/>
  <c r="G12" i="1"/>
  <c r="J12" i="1" s="1"/>
  <c r="C12" i="1"/>
  <c r="G11" i="1"/>
  <c r="E11" i="1"/>
  <c r="D11" i="1"/>
  <c r="C11" i="1"/>
  <c r="L28" i="1" l="1"/>
  <c r="I14" i="1"/>
  <c r="M17" i="1"/>
  <c r="L17" i="1" s="1"/>
  <c r="I17" i="1"/>
  <c r="L23" i="1"/>
  <c r="N30" i="1"/>
  <c r="N32" i="1"/>
  <c r="L32" i="1" s="1"/>
  <c r="I32" i="1"/>
  <c r="K30" i="1"/>
  <c r="N18" i="1"/>
  <c r="L18" i="1" s="1"/>
  <c r="I18" i="1"/>
  <c r="M21" i="1"/>
  <c r="L21" i="1" s="1"/>
  <c r="I21" i="1"/>
  <c r="M12" i="1"/>
  <c r="I12" i="1"/>
  <c r="I11" i="1" s="1"/>
  <c r="J11" i="1"/>
  <c r="L16" i="1"/>
  <c r="I19" i="1"/>
  <c r="M25" i="1"/>
  <c r="I25" i="1"/>
  <c r="J24" i="1"/>
  <c r="M26" i="1"/>
  <c r="L26" i="1" s="1"/>
  <c r="I26" i="1"/>
  <c r="N27" i="1"/>
  <c r="L27" i="1" s="1"/>
  <c r="K24" i="1"/>
  <c r="N28" i="1"/>
  <c r="I28" i="1"/>
  <c r="L34" i="1"/>
  <c r="F19" i="1"/>
  <c r="I22" i="1"/>
  <c r="I23" i="1"/>
  <c r="F28" i="1"/>
  <c r="F34" i="1"/>
  <c r="F30" i="1" s="1"/>
  <c r="F13" i="1"/>
  <c r="K13" i="1"/>
  <c r="I15" i="1"/>
  <c r="F17" i="1"/>
  <c r="F20" i="1"/>
  <c r="F26" i="1"/>
  <c r="I27" i="1"/>
  <c r="H30" i="1"/>
  <c r="H35" i="1" s="1"/>
  <c r="I33" i="1"/>
  <c r="M33" i="1"/>
  <c r="F12" i="1"/>
  <c r="I13" i="1"/>
  <c r="F15" i="1"/>
  <c r="H24" i="1"/>
  <c r="F25" i="1"/>
  <c r="F24" i="1" s="1"/>
  <c r="F27" i="1"/>
  <c r="I34" i="1"/>
  <c r="L25" i="1" l="1"/>
  <c r="L24" i="1" s="1"/>
  <c r="M24" i="1"/>
  <c r="I30" i="1"/>
  <c r="L12" i="1"/>
  <c r="M11" i="1"/>
  <c r="F11" i="1"/>
  <c r="F35" i="1" s="1"/>
  <c r="I24" i="1"/>
  <c r="M30" i="1"/>
  <c r="L33" i="1"/>
  <c r="L30" i="1" s="1"/>
  <c r="K11" i="1"/>
  <c r="N13" i="1"/>
  <c r="J35" i="1"/>
  <c r="K35" i="1"/>
  <c r="N24" i="1"/>
  <c r="L13" i="1" l="1"/>
  <c r="L11" i="1" s="1"/>
  <c r="L35" i="1" s="1"/>
  <c r="N11" i="1"/>
  <c r="N35" i="1" s="1"/>
  <c r="I35" i="1"/>
  <c r="M35" i="1"/>
</calcChain>
</file>

<file path=xl/sharedStrings.xml><?xml version="1.0" encoding="utf-8"?>
<sst xmlns="http://schemas.openxmlformats.org/spreadsheetml/2006/main" count="75" uniqueCount="63">
  <si>
    <t>Приложение 2.1.</t>
  </si>
  <si>
    <t>План по ремонтной программе на 2021 г.  ООО КВЭП</t>
  </si>
  <si>
    <t>тыс. руб.</t>
  </si>
  <si>
    <t>№ п/п</t>
  </si>
  <si>
    <t>Мероприятия ремонтной программы</t>
  </si>
  <si>
    <t xml:space="preserve">План </t>
  </si>
  <si>
    <t>I квартал</t>
  </si>
  <si>
    <t>6 месяцев</t>
  </si>
  <si>
    <t>9 месяцев</t>
  </si>
  <si>
    <t>год</t>
  </si>
  <si>
    <t>Всего</t>
  </si>
  <si>
    <t>в том числе</t>
  </si>
  <si>
    <t>хоз.способ</t>
  </si>
  <si>
    <t>подряд</t>
  </si>
  <si>
    <t>ВЛ 10 (6) кВ</t>
  </si>
  <si>
    <t>ВЛ 0,4 кВ</t>
  </si>
  <si>
    <t>ТП</t>
  </si>
  <si>
    <t>3.1</t>
  </si>
  <si>
    <t>ТП 1-4,6,РП-ТП-5:замена силовых автоматов 0,4 кВ на 1000 А и 1600 А</t>
  </si>
  <si>
    <t>3.2</t>
  </si>
  <si>
    <t>РП-ТП-5, ТП 3,4: ремонт контактной системы, смазка</t>
  </si>
  <si>
    <t>3.3</t>
  </si>
  <si>
    <t>ТП-4: ремонт изоляторов поворотных колонок, замена автоматических выключателей</t>
  </si>
  <si>
    <t>3.4</t>
  </si>
  <si>
    <t>РП-ТП-5:окраска металлоконструкций</t>
  </si>
  <si>
    <t>3.5</t>
  </si>
  <si>
    <t>БКТП-3081п: окрашивание стен и фасадов, проведение испытаний оборудования, ремонт оборудования 0,4 кВ</t>
  </si>
  <si>
    <t>3.6</t>
  </si>
  <si>
    <t>ТП-3036п: окраска металлических частей, восстановление надписей,  проведение испытаний</t>
  </si>
  <si>
    <t>3.7</t>
  </si>
  <si>
    <t>БКТП-393п: окраска металлических частей, восстановление надписей</t>
  </si>
  <si>
    <t>3.8</t>
  </si>
  <si>
    <t>БКТП-423п: окраска металлических частей, восстановление надписей, проверка и подтяжка болтовых контактных соединений</t>
  </si>
  <si>
    <t>3.9</t>
  </si>
  <si>
    <t>БКТП-2980п: ремонт выключателя, замена дефектных узлов и изоляторов</t>
  </si>
  <si>
    <t>3.10</t>
  </si>
  <si>
    <t>ТП-560п и РП-ТП-5: проведение ремонтных работ, замена МВ-10 кВ на ВВ-10 кВ, испытания и тех. обслуживание</t>
  </si>
  <si>
    <t xml:space="preserve">ВЛ 35 кВ </t>
  </si>
  <si>
    <t xml:space="preserve">ВЛ 110 кВ </t>
  </si>
  <si>
    <t>ПС-35 кВ</t>
  </si>
  <si>
    <t>6.1</t>
  </si>
  <si>
    <t xml:space="preserve">ПС 35/10 кВ ЭНКА: замена  МВ 10 кВ на ВВ 10 кВ </t>
  </si>
  <si>
    <t>6.2</t>
  </si>
  <si>
    <t>ПС 35/10 кВ ЭНКА: ревизия и ремонт системы подвижных контактов</t>
  </si>
  <si>
    <t>6.3</t>
  </si>
  <si>
    <t>ПС 35/10 кВ ЭНКА РУ 10 кВ: окраска металлоконструкций, контрольная обтяжка,проверка заземления</t>
  </si>
  <si>
    <t>6.4</t>
  </si>
  <si>
    <t>ПС 35/10 кВ ЭНКА: ремонт изоляторов поворотных колонок</t>
  </si>
  <si>
    <t>ПС-110 кВ</t>
  </si>
  <si>
    <t>Прочее</t>
  </si>
  <si>
    <t>8.1</t>
  </si>
  <si>
    <t>РП-3080 10 кВ: ремонт фасадов, окраска металлических частей, восстановление надписей,  проведение испытаний</t>
  </si>
  <si>
    <t>8.2</t>
  </si>
  <si>
    <t>БРП-2617: ремонт РЗА, выключателя</t>
  </si>
  <si>
    <t>8.3</t>
  </si>
  <si>
    <t>Ремонт освещения коридора обслуживания</t>
  </si>
  <si>
    <t>8.4</t>
  </si>
  <si>
    <t>Ремонт фонаря переносного ДЭМов</t>
  </si>
  <si>
    <t xml:space="preserve">Всего : </t>
  </si>
  <si>
    <t>Руководитель</t>
  </si>
  <si>
    <t>Шалякин А. В.</t>
  </si>
  <si>
    <t>Исполнитель: Кривнева Елена Владимировна</t>
  </si>
  <si>
    <t>тел.8 (861) 258-50-71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</si>
</sst>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164" fontId="9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/>
    <xf numFmtId="164" fontId="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4"/>
  <sheetViews>
    <sheetView tabSelected="1" view="pageBreakPreview" zoomScaleNormal="90" zoomScaleSheetLayoutView="10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G17" sqref="G17"/>
    </sheetView>
  </sheetViews>
  <sheetFormatPr defaultRowHeight="15.75" x14ac:dyDescent="0.25"/>
  <cols>
    <col min="1" max="1" width="6.140625" style="1" customWidth="1"/>
    <col min="2" max="2" width="49.85546875" style="2" customWidth="1"/>
    <col min="3" max="3" width="12.28515625" style="3" customWidth="1"/>
    <col min="4" max="4" width="14.42578125" style="3" bestFit="1" customWidth="1"/>
    <col min="5" max="6" width="12.140625" style="3" customWidth="1"/>
    <col min="7" max="10" width="14.28515625" style="3" customWidth="1"/>
    <col min="11" max="11" width="15.85546875" style="3" customWidth="1"/>
    <col min="12" max="12" width="14.7109375" style="3" customWidth="1"/>
    <col min="13" max="13" width="14.5703125" style="3" customWidth="1"/>
    <col min="14" max="14" width="14.85546875" style="3" customWidth="1"/>
    <col min="15" max="15" width="9.28515625" style="5" customWidth="1"/>
    <col min="16" max="56" width="9.140625" style="5"/>
    <col min="57" max="205" width="9.140625" style="6"/>
    <col min="206" max="225" width="9.140625" style="5"/>
    <col min="226" max="16384" width="9.140625" style="6"/>
  </cols>
  <sheetData>
    <row r="1" spans="1:225" x14ac:dyDescent="0.25">
      <c r="M1" s="4" t="s">
        <v>0</v>
      </c>
      <c r="N1" s="4"/>
    </row>
    <row r="3" spans="1:225" s="10" customFormat="1" ht="22.5" x14ac:dyDescent="0.3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</row>
    <row r="4" spans="1:225" x14ac:dyDescent="0.25">
      <c r="B4" s="11"/>
      <c r="N4" s="12" t="s">
        <v>2</v>
      </c>
      <c r="O4" s="13"/>
      <c r="P4" s="13"/>
      <c r="Q4" s="13"/>
    </row>
    <row r="5" spans="1:225" s="18" customFormat="1" ht="18.75" x14ac:dyDescent="0.2">
      <c r="A5" s="14" t="s">
        <v>3</v>
      </c>
      <c r="B5" s="14" t="s">
        <v>4</v>
      </c>
      <c r="C5" s="15" t="s">
        <v>5</v>
      </c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</row>
    <row r="6" spans="1:225" s="18" customFormat="1" ht="18.75" x14ac:dyDescent="0.2">
      <c r="A6" s="14"/>
      <c r="B6" s="14"/>
      <c r="C6" s="15" t="s">
        <v>6</v>
      </c>
      <c r="D6" s="15"/>
      <c r="E6" s="15"/>
      <c r="F6" s="15" t="s">
        <v>7</v>
      </c>
      <c r="G6" s="15"/>
      <c r="H6" s="15"/>
      <c r="I6" s="15" t="s">
        <v>8</v>
      </c>
      <c r="J6" s="15"/>
      <c r="K6" s="15"/>
      <c r="L6" s="15" t="s">
        <v>9</v>
      </c>
      <c r="M6" s="15"/>
      <c r="N6" s="15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</row>
    <row r="7" spans="1:225" s="18" customFormat="1" ht="18.75" x14ac:dyDescent="0.2">
      <c r="A7" s="14"/>
      <c r="B7" s="14"/>
      <c r="C7" s="19" t="s">
        <v>10</v>
      </c>
      <c r="D7" s="15" t="s">
        <v>11</v>
      </c>
      <c r="E7" s="15"/>
      <c r="F7" s="19" t="s">
        <v>10</v>
      </c>
      <c r="G7" s="15" t="s">
        <v>11</v>
      </c>
      <c r="H7" s="15"/>
      <c r="I7" s="19" t="s">
        <v>10</v>
      </c>
      <c r="J7" s="15" t="s">
        <v>11</v>
      </c>
      <c r="K7" s="15"/>
      <c r="L7" s="19" t="s">
        <v>10</v>
      </c>
      <c r="M7" s="15" t="s">
        <v>11</v>
      </c>
      <c r="N7" s="15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</row>
    <row r="8" spans="1:225" s="18" customFormat="1" ht="38.25" thickBot="1" x14ac:dyDescent="0.25">
      <c r="A8" s="14"/>
      <c r="B8" s="14"/>
      <c r="C8" s="19"/>
      <c r="D8" s="20" t="s">
        <v>12</v>
      </c>
      <c r="E8" s="20" t="s">
        <v>13</v>
      </c>
      <c r="F8" s="19"/>
      <c r="G8" s="20" t="s">
        <v>12</v>
      </c>
      <c r="H8" s="20" t="s">
        <v>13</v>
      </c>
      <c r="I8" s="19"/>
      <c r="J8" s="20" t="s">
        <v>12</v>
      </c>
      <c r="K8" s="20" t="s">
        <v>13</v>
      </c>
      <c r="L8" s="19"/>
      <c r="M8" s="20" t="s">
        <v>12</v>
      </c>
      <c r="N8" s="20" t="s">
        <v>13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</row>
    <row r="9" spans="1:225" s="25" customFormat="1" ht="16.5" thickBot="1" x14ac:dyDescent="0.25">
      <c r="A9" s="21">
        <v>1</v>
      </c>
      <c r="B9" s="22" t="s">
        <v>14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</row>
    <row r="10" spans="1:225" s="25" customFormat="1" ht="16.5" thickBot="1" x14ac:dyDescent="0.25">
      <c r="A10" s="21">
        <v>2</v>
      </c>
      <c r="B10" s="22" t="s">
        <v>15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24" customFormat="1" x14ac:dyDescent="0.2">
      <c r="A11" s="21">
        <v>3</v>
      </c>
      <c r="B11" s="22" t="s">
        <v>16</v>
      </c>
      <c r="C11" s="27">
        <f t="shared" ref="C11:M11" si="0">SUM(C12:C21)</f>
        <v>415.32900000000001</v>
      </c>
      <c r="D11" s="27">
        <f t="shared" si="0"/>
        <v>25.492999999999999</v>
      </c>
      <c r="E11" s="27">
        <f t="shared" si="0"/>
        <v>389.83600000000001</v>
      </c>
      <c r="F11" s="27">
        <f t="shared" si="0"/>
        <v>1882.577</v>
      </c>
      <c r="G11" s="27">
        <f t="shared" si="0"/>
        <v>540.50599999999997</v>
      </c>
      <c r="H11" s="27">
        <f t="shared" si="0"/>
        <v>1342.0709999999999</v>
      </c>
      <c r="I11" s="27">
        <f t="shared" si="0"/>
        <v>6327.7810000000009</v>
      </c>
      <c r="J11" s="27">
        <f t="shared" si="0"/>
        <v>646.81999999999994</v>
      </c>
      <c r="K11" s="27">
        <f t="shared" si="0"/>
        <v>5680.9610000000002</v>
      </c>
      <c r="L11" s="27">
        <f t="shared" si="0"/>
        <v>7021.1970000000001</v>
      </c>
      <c r="M11" s="27">
        <f t="shared" si="0"/>
        <v>821.62</v>
      </c>
      <c r="N11" s="27">
        <f>SUM(N12:N21)</f>
        <v>6199.5770000000002</v>
      </c>
    </row>
    <row r="12" spans="1:225" s="24" customFormat="1" ht="31.5" x14ac:dyDescent="0.2">
      <c r="A12" s="28" t="s">
        <v>17</v>
      </c>
      <c r="B12" s="29" t="s">
        <v>18</v>
      </c>
      <c r="C12" s="27">
        <f>D12+E12</f>
        <v>0</v>
      </c>
      <c r="D12" s="30">
        <v>0</v>
      </c>
      <c r="E12" s="30">
        <v>0</v>
      </c>
      <c r="F12" s="27">
        <f>G12+H12</f>
        <v>952.23500000000001</v>
      </c>
      <c r="G12" s="30">
        <f>D12</f>
        <v>0</v>
      </c>
      <c r="H12" s="30">
        <f>E12+952.235</f>
        <v>952.23500000000001</v>
      </c>
      <c r="I12" s="27">
        <f>J12+K12</f>
        <v>952.23500000000001</v>
      </c>
      <c r="J12" s="30">
        <f t="shared" ref="J12:K23" si="1">G12</f>
        <v>0</v>
      </c>
      <c r="K12" s="30">
        <f t="shared" si="1"/>
        <v>952.23500000000001</v>
      </c>
      <c r="L12" s="27">
        <f>M12+N12</f>
        <v>952.23500000000001</v>
      </c>
      <c r="M12" s="30">
        <f>J12</f>
        <v>0</v>
      </c>
      <c r="N12" s="30">
        <f>K12</f>
        <v>952.23500000000001</v>
      </c>
    </row>
    <row r="13" spans="1:225" s="24" customFormat="1" ht="31.5" x14ac:dyDescent="0.2">
      <c r="A13" s="28" t="s">
        <v>19</v>
      </c>
      <c r="B13" s="29" t="s">
        <v>20</v>
      </c>
      <c r="C13" s="27">
        <f>D13+E13</f>
        <v>0</v>
      </c>
      <c r="D13" s="30">
        <v>0</v>
      </c>
      <c r="E13" s="30">
        <v>0</v>
      </c>
      <c r="F13" s="27">
        <f>G13+H13</f>
        <v>30.47</v>
      </c>
      <c r="G13" s="30">
        <v>30.47</v>
      </c>
      <c r="H13" s="30">
        <f>E13</f>
        <v>0</v>
      </c>
      <c r="I13" s="27">
        <f>J13+K13</f>
        <v>30.47</v>
      </c>
      <c r="J13" s="30">
        <f t="shared" si="1"/>
        <v>30.47</v>
      </c>
      <c r="K13" s="30">
        <f t="shared" si="1"/>
        <v>0</v>
      </c>
      <c r="L13" s="27">
        <f>M13+N13</f>
        <v>30.47</v>
      </c>
      <c r="M13" s="30">
        <f>J13</f>
        <v>30.47</v>
      </c>
      <c r="N13" s="30">
        <f>K13</f>
        <v>0</v>
      </c>
    </row>
    <row r="14" spans="1:225" s="24" customFormat="1" ht="31.5" x14ac:dyDescent="0.2">
      <c r="A14" s="28" t="s">
        <v>21</v>
      </c>
      <c r="B14" s="29" t="s">
        <v>22</v>
      </c>
      <c r="C14" s="27">
        <f>D14+E14</f>
        <v>0</v>
      </c>
      <c r="D14" s="30">
        <v>0</v>
      </c>
      <c r="E14" s="30">
        <v>0</v>
      </c>
      <c r="F14" s="27">
        <f>G14+H14</f>
        <v>0</v>
      </c>
      <c r="G14" s="30">
        <f>D14</f>
        <v>0</v>
      </c>
      <c r="H14" s="30">
        <f>E14</f>
        <v>0</v>
      </c>
      <c r="I14" s="27">
        <f>J14+K14</f>
        <v>0</v>
      </c>
      <c r="J14" s="30">
        <f t="shared" si="1"/>
        <v>0</v>
      </c>
      <c r="K14" s="30">
        <f t="shared" si="1"/>
        <v>0</v>
      </c>
      <c r="L14" s="27">
        <f>M14+N14</f>
        <v>69.17</v>
      </c>
      <c r="M14" s="30">
        <v>69.17</v>
      </c>
      <c r="N14" s="30">
        <f>K14</f>
        <v>0</v>
      </c>
    </row>
    <row r="15" spans="1:225" s="24" customFormat="1" x14ac:dyDescent="0.2">
      <c r="A15" s="28" t="s">
        <v>23</v>
      </c>
      <c r="B15" s="29" t="s">
        <v>24</v>
      </c>
      <c r="C15" s="27">
        <f>D15+E15</f>
        <v>0</v>
      </c>
      <c r="D15" s="30">
        <v>0</v>
      </c>
      <c r="E15" s="30">
        <v>0</v>
      </c>
      <c r="F15" s="27">
        <f>G15+H15</f>
        <v>204.773</v>
      </c>
      <c r="G15" s="30">
        <v>204.773</v>
      </c>
      <c r="H15" s="30">
        <f>E15</f>
        <v>0</v>
      </c>
      <c r="I15" s="27">
        <f>J15+K15</f>
        <v>204.773</v>
      </c>
      <c r="J15" s="30">
        <f t="shared" si="1"/>
        <v>204.773</v>
      </c>
      <c r="K15" s="30">
        <f t="shared" si="1"/>
        <v>0</v>
      </c>
      <c r="L15" s="27">
        <f>M15+N15</f>
        <v>204.773</v>
      </c>
      <c r="M15" s="30">
        <f>J15</f>
        <v>204.773</v>
      </c>
      <c r="N15" s="30">
        <f>K15</f>
        <v>0</v>
      </c>
    </row>
    <row r="16" spans="1:225" s="24" customFormat="1" ht="47.25" x14ac:dyDescent="0.2">
      <c r="A16" s="28" t="s">
        <v>25</v>
      </c>
      <c r="B16" s="29" t="s">
        <v>26</v>
      </c>
      <c r="C16" s="27">
        <f t="shared" ref="C16:C23" si="2">D16+E16</f>
        <v>0</v>
      </c>
      <c r="D16" s="30">
        <v>0</v>
      </c>
      <c r="E16" s="30">
        <v>0</v>
      </c>
      <c r="F16" s="27">
        <f t="shared" ref="F16:F23" si="3">G16+H16</f>
        <v>279.77</v>
      </c>
      <c r="G16" s="30">
        <v>279.77</v>
      </c>
      <c r="H16" s="30">
        <f>E16</f>
        <v>0</v>
      </c>
      <c r="I16" s="27">
        <f t="shared" ref="I16:I29" si="4">J16+K16</f>
        <v>279.77</v>
      </c>
      <c r="J16" s="30">
        <f t="shared" si="1"/>
        <v>279.77</v>
      </c>
      <c r="K16" s="30">
        <f t="shared" si="1"/>
        <v>0</v>
      </c>
      <c r="L16" s="27">
        <f t="shared" ref="L16:L23" si="5">M16+N16</f>
        <v>798.38599999999997</v>
      </c>
      <c r="M16" s="30">
        <f>J16</f>
        <v>279.77</v>
      </c>
      <c r="N16" s="30">
        <f>E16+H16+K16+518.616</f>
        <v>518.61599999999999</v>
      </c>
    </row>
    <row r="17" spans="1:225" s="24" customFormat="1" ht="47.25" x14ac:dyDescent="0.2">
      <c r="A17" s="28" t="s">
        <v>27</v>
      </c>
      <c r="B17" s="29" t="s">
        <v>28</v>
      </c>
      <c r="C17" s="27">
        <f t="shared" si="2"/>
        <v>415.32900000000001</v>
      </c>
      <c r="D17" s="30">
        <v>25.492999999999999</v>
      </c>
      <c r="E17" s="30">
        <v>389.83600000000001</v>
      </c>
      <c r="F17" s="27">
        <f t="shared" si="3"/>
        <v>415.32900000000001</v>
      </c>
      <c r="G17" s="30">
        <f>D17</f>
        <v>25.492999999999999</v>
      </c>
      <c r="H17" s="30">
        <f>E17</f>
        <v>389.83600000000001</v>
      </c>
      <c r="I17" s="27">
        <f t="shared" si="4"/>
        <v>415.32900000000001</v>
      </c>
      <c r="J17" s="30">
        <f t="shared" si="1"/>
        <v>25.492999999999999</v>
      </c>
      <c r="K17" s="30">
        <f t="shared" si="1"/>
        <v>389.83600000000001</v>
      </c>
      <c r="L17" s="27">
        <f t="shared" si="5"/>
        <v>415.32900000000001</v>
      </c>
      <c r="M17" s="30">
        <f>J17</f>
        <v>25.492999999999999</v>
      </c>
      <c r="N17" s="30">
        <f>K17</f>
        <v>389.83600000000001</v>
      </c>
    </row>
    <row r="18" spans="1:225" s="24" customFormat="1" ht="31.5" x14ac:dyDescent="0.2">
      <c r="A18" s="28" t="s">
        <v>29</v>
      </c>
      <c r="B18" s="29" t="s">
        <v>30</v>
      </c>
      <c r="C18" s="27">
        <f t="shared" si="2"/>
        <v>0</v>
      </c>
      <c r="D18" s="30">
        <v>0</v>
      </c>
      <c r="E18" s="30">
        <v>0</v>
      </c>
      <c r="F18" s="27">
        <f t="shared" si="3"/>
        <v>0</v>
      </c>
      <c r="G18" s="30">
        <f t="shared" ref="G18:H20" si="6">D18</f>
        <v>0</v>
      </c>
      <c r="H18" s="30">
        <f t="shared" si="6"/>
        <v>0</v>
      </c>
      <c r="I18" s="27">
        <f t="shared" si="4"/>
        <v>106.31399999999999</v>
      </c>
      <c r="J18" s="30">
        <v>106.31399999999999</v>
      </c>
      <c r="K18" s="30">
        <f t="shared" si="1"/>
        <v>0</v>
      </c>
      <c r="L18" s="27">
        <f t="shared" si="5"/>
        <v>106.31399999999999</v>
      </c>
      <c r="M18" s="30">
        <f>J18</f>
        <v>106.31399999999999</v>
      </c>
      <c r="N18" s="30">
        <f t="shared" ref="N18:N23" si="7">K18</f>
        <v>0</v>
      </c>
    </row>
    <row r="19" spans="1:225" s="24" customFormat="1" ht="47.25" x14ac:dyDescent="0.2">
      <c r="A19" s="28" t="s">
        <v>31</v>
      </c>
      <c r="B19" s="29" t="s">
        <v>32</v>
      </c>
      <c r="C19" s="27">
        <f t="shared" si="2"/>
        <v>0</v>
      </c>
      <c r="D19" s="30">
        <v>0</v>
      </c>
      <c r="E19" s="30">
        <v>0</v>
      </c>
      <c r="F19" s="27">
        <f t="shared" si="3"/>
        <v>0</v>
      </c>
      <c r="G19" s="30">
        <f t="shared" si="6"/>
        <v>0</v>
      </c>
      <c r="H19" s="30">
        <f t="shared" si="6"/>
        <v>0</v>
      </c>
      <c r="I19" s="27">
        <f t="shared" si="4"/>
        <v>0</v>
      </c>
      <c r="J19" s="30">
        <f>G19</f>
        <v>0</v>
      </c>
      <c r="K19" s="30">
        <f t="shared" si="1"/>
        <v>0</v>
      </c>
      <c r="L19" s="27">
        <f t="shared" si="5"/>
        <v>87.45</v>
      </c>
      <c r="M19" s="30">
        <v>87.45</v>
      </c>
      <c r="N19" s="30">
        <f t="shared" si="7"/>
        <v>0</v>
      </c>
    </row>
    <row r="20" spans="1:225" s="24" customFormat="1" ht="31.5" x14ac:dyDescent="0.2">
      <c r="A20" s="28" t="s">
        <v>33</v>
      </c>
      <c r="B20" s="29" t="s">
        <v>34</v>
      </c>
      <c r="C20" s="27">
        <f t="shared" si="2"/>
        <v>0</v>
      </c>
      <c r="D20" s="30">
        <v>0</v>
      </c>
      <c r="E20" s="30">
        <v>0</v>
      </c>
      <c r="F20" s="27">
        <f t="shared" si="3"/>
        <v>0</v>
      </c>
      <c r="G20" s="30">
        <f t="shared" si="6"/>
        <v>0</v>
      </c>
      <c r="H20" s="30">
        <f t="shared" si="6"/>
        <v>0</v>
      </c>
      <c r="I20" s="27">
        <f t="shared" si="4"/>
        <v>0</v>
      </c>
      <c r="J20" s="30">
        <f>G20</f>
        <v>0</v>
      </c>
      <c r="K20" s="30">
        <f t="shared" si="1"/>
        <v>0</v>
      </c>
      <c r="L20" s="27">
        <f t="shared" si="5"/>
        <v>18.18</v>
      </c>
      <c r="M20" s="30">
        <v>18.18</v>
      </c>
      <c r="N20" s="30">
        <f t="shared" si="7"/>
        <v>0</v>
      </c>
    </row>
    <row r="21" spans="1:225" s="24" customFormat="1" ht="47.25" x14ac:dyDescent="0.2">
      <c r="A21" s="28" t="s">
        <v>35</v>
      </c>
      <c r="B21" s="29" t="s">
        <v>36</v>
      </c>
      <c r="C21" s="27">
        <f t="shared" si="2"/>
        <v>0</v>
      </c>
      <c r="D21" s="30">
        <v>0</v>
      </c>
      <c r="E21" s="30">
        <v>0</v>
      </c>
      <c r="F21" s="27">
        <f t="shared" si="3"/>
        <v>0</v>
      </c>
      <c r="G21" s="30">
        <f>D21</f>
        <v>0</v>
      </c>
      <c r="H21" s="30">
        <v>0</v>
      </c>
      <c r="I21" s="27">
        <f t="shared" si="4"/>
        <v>4338.8900000000003</v>
      </c>
      <c r="J21" s="30">
        <f>G21</f>
        <v>0</v>
      </c>
      <c r="K21" s="30">
        <f>E21+H21+4338.89</f>
        <v>4338.8900000000003</v>
      </c>
      <c r="L21" s="27">
        <f t="shared" si="5"/>
        <v>4338.8900000000003</v>
      </c>
      <c r="M21" s="30">
        <f>J21</f>
        <v>0</v>
      </c>
      <c r="N21" s="30">
        <f t="shared" si="7"/>
        <v>4338.8900000000003</v>
      </c>
    </row>
    <row r="22" spans="1:225" s="17" customFormat="1" ht="18.75" x14ac:dyDescent="0.2">
      <c r="A22" s="21">
        <v>4</v>
      </c>
      <c r="B22" s="22" t="s">
        <v>37</v>
      </c>
      <c r="C22" s="27">
        <f t="shared" si="2"/>
        <v>0</v>
      </c>
      <c r="D22" s="27">
        <v>0</v>
      </c>
      <c r="E22" s="27">
        <v>0</v>
      </c>
      <c r="F22" s="27">
        <f t="shared" si="3"/>
        <v>0</v>
      </c>
      <c r="G22" s="27">
        <v>0</v>
      </c>
      <c r="H22" s="27">
        <v>0</v>
      </c>
      <c r="I22" s="27">
        <f t="shared" si="4"/>
        <v>0</v>
      </c>
      <c r="J22" s="27">
        <f t="shared" ref="J22:J23" si="8">G22</f>
        <v>0</v>
      </c>
      <c r="K22" s="27">
        <f t="shared" si="1"/>
        <v>0</v>
      </c>
      <c r="L22" s="27">
        <f t="shared" si="5"/>
        <v>0</v>
      </c>
      <c r="M22" s="27">
        <f t="shared" ref="M22:M23" si="9">J22</f>
        <v>0</v>
      </c>
      <c r="N22" s="27">
        <f t="shared" si="7"/>
        <v>0</v>
      </c>
    </row>
    <row r="23" spans="1:225" s="17" customFormat="1" ht="18.75" x14ac:dyDescent="0.2">
      <c r="A23" s="21">
        <v>5</v>
      </c>
      <c r="B23" s="22" t="s">
        <v>38</v>
      </c>
      <c r="C23" s="27">
        <f t="shared" si="2"/>
        <v>0</v>
      </c>
      <c r="D23" s="27">
        <v>0</v>
      </c>
      <c r="E23" s="27">
        <v>0</v>
      </c>
      <c r="F23" s="27">
        <f t="shared" si="3"/>
        <v>0</v>
      </c>
      <c r="G23" s="27">
        <v>0</v>
      </c>
      <c r="H23" s="27">
        <v>0</v>
      </c>
      <c r="I23" s="27">
        <f t="shared" si="4"/>
        <v>0</v>
      </c>
      <c r="J23" s="27">
        <f t="shared" si="8"/>
        <v>0</v>
      </c>
      <c r="K23" s="27">
        <f t="shared" si="1"/>
        <v>0</v>
      </c>
      <c r="L23" s="27">
        <f t="shared" si="5"/>
        <v>0</v>
      </c>
      <c r="M23" s="27">
        <f t="shared" si="9"/>
        <v>0</v>
      </c>
      <c r="N23" s="27">
        <f t="shared" si="7"/>
        <v>0</v>
      </c>
    </row>
    <row r="24" spans="1:225" s="32" customFormat="1" x14ac:dyDescent="0.2">
      <c r="A24" s="21">
        <v>6</v>
      </c>
      <c r="B24" s="31" t="s">
        <v>39</v>
      </c>
      <c r="C24" s="27">
        <f t="shared" ref="C24:H24" si="10">SUM(C25:C28)</f>
        <v>137.63999999999999</v>
      </c>
      <c r="D24" s="27">
        <f t="shared" si="10"/>
        <v>137.63999999999999</v>
      </c>
      <c r="E24" s="27">
        <f t="shared" si="10"/>
        <v>0</v>
      </c>
      <c r="F24" s="27">
        <f t="shared" si="10"/>
        <v>801.53</v>
      </c>
      <c r="G24" s="27">
        <f t="shared" si="10"/>
        <v>166.39999999999998</v>
      </c>
      <c r="H24" s="27">
        <f t="shared" si="10"/>
        <v>635.13</v>
      </c>
      <c r="I24" s="27">
        <f t="shared" si="4"/>
        <v>1428.7660000000001</v>
      </c>
      <c r="J24" s="27">
        <f>SUM(J25:J28)</f>
        <v>793.63599999999997</v>
      </c>
      <c r="K24" s="27">
        <f>SUM(K25:K28)</f>
        <v>635.13</v>
      </c>
      <c r="L24" s="27">
        <f>SUM(L25:L28)</f>
        <v>1428.7660000000001</v>
      </c>
      <c r="M24" s="27">
        <f>SUM(M25:M28)</f>
        <v>793.63599999999997</v>
      </c>
      <c r="N24" s="27">
        <f>SUM(N25:N28)</f>
        <v>635.13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</row>
    <row r="25" spans="1:225" s="32" customFormat="1" ht="31.5" x14ac:dyDescent="0.2">
      <c r="A25" s="28" t="s">
        <v>40</v>
      </c>
      <c r="B25" s="29" t="s">
        <v>41</v>
      </c>
      <c r="C25" s="27">
        <f t="shared" ref="C25:C29" si="11">D25+E25</f>
        <v>0</v>
      </c>
      <c r="D25" s="30">
        <v>0</v>
      </c>
      <c r="E25" s="30">
        <v>0</v>
      </c>
      <c r="F25" s="27">
        <f t="shared" ref="F25:F29" si="12">G25+H25</f>
        <v>635.13</v>
      </c>
      <c r="G25" s="30">
        <f>D25</f>
        <v>0</v>
      </c>
      <c r="H25" s="30">
        <f>E25+635.13</f>
        <v>635.13</v>
      </c>
      <c r="I25" s="27">
        <f t="shared" si="4"/>
        <v>635.13</v>
      </c>
      <c r="J25" s="30">
        <f>G25</f>
        <v>0</v>
      </c>
      <c r="K25" s="30">
        <f>H25</f>
        <v>635.13</v>
      </c>
      <c r="L25" s="27">
        <f t="shared" ref="L25:L29" si="13">M25+N25</f>
        <v>635.13</v>
      </c>
      <c r="M25" s="30">
        <f t="shared" ref="M25:N28" si="14">J25</f>
        <v>0</v>
      </c>
      <c r="N25" s="30">
        <f t="shared" si="14"/>
        <v>635.13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</row>
    <row r="26" spans="1:225" s="32" customFormat="1" ht="31.5" x14ac:dyDescent="0.2">
      <c r="A26" s="28" t="s">
        <v>42</v>
      </c>
      <c r="B26" s="29" t="s">
        <v>43</v>
      </c>
      <c r="C26" s="27">
        <f t="shared" si="11"/>
        <v>137.63999999999999</v>
      </c>
      <c r="D26" s="30">
        <v>137.63999999999999</v>
      </c>
      <c r="E26" s="30">
        <v>0</v>
      </c>
      <c r="F26" s="27">
        <f t="shared" si="12"/>
        <v>137.63999999999999</v>
      </c>
      <c r="G26" s="30">
        <f>D26</f>
        <v>137.63999999999999</v>
      </c>
      <c r="H26" s="30">
        <f>E26</f>
        <v>0</v>
      </c>
      <c r="I26" s="27">
        <f t="shared" si="4"/>
        <v>137.63999999999999</v>
      </c>
      <c r="J26" s="30">
        <f>G26</f>
        <v>137.63999999999999</v>
      </c>
      <c r="K26" s="30">
        <f>H26</f>
        <v>0</v>
      </c>
      <c r="L26" s="27">
        <f t="shared" si="13"/>
        <v>137.63999999999999</v>
      </c>
      <c r="M26" s="30">
        <f t="shared" si="14"/>
        <v>137.63999999999999</v>
      </c>
      <c r="N26" s="30">
        <f t="shared" si="14"/>
        <v>0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</row>
    <row r="27" spans="1:225" s="32" customFormat="1" ht="47.25" x14ac:dyDescent="0.2">
      <c r="A27" s="28" t="s">
        <v>44</v>
      </c>
      <c r="B27" s="29" t="s">
        <v>45</v>
      </c>
      <c r="C27" s="27">
        <f t="shared" si="11"/>
        <v>0</v>
      </c>
      <c r="D27" s="30">
        <v>0</v>
      </c>
      <c r="E27" s="30">
        <v>0</v>
      </c>
      <c r="F27" s="27">
        <f t="shared" si="12"/>
        <v>28.76</v>
      </c>
      <c r="G27" s="30">
        <v>28.76</v>
      </c>
      <c r="H27" s="30">
        <f t="shared" ref="H27:H28" si="15">E27</f>
        <v>0</v>
      </c>
      <c r="I27" s="27">
        <f t="shared" si="4"/>
        <v>28.76</v>
      </c>
      <c r="J27" s="30">
        <f>G27</f>
        <v>28.76</v>
      </c>
      <c r="K27" s="30">
        <f t="shared" ref="K27:K28" si="16">H27</f>
        <v>0</v>
      </c>
      <c r="L27" s="27">
        <f t="shared" si="13"/>
        <v>28.76</v>
      </c>
      <c r="M27" s="30">
        <f>J27</f>
        <v>28.76</v>
      </c>
      <c r="N27" s="30">
        <f t="shared" si="14"/>
        <v>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</row>
    <row r="28" spans="1:225" s="32" customFormat="1" ht="31.5" x14ac:dyDescent="0.2">
      <c r="A28" s="28" t="s">
        <v>46</v>
      </c>
      <c r="B28" s="29" t="s">
        <v>47</v>
      </c>
      <c r="C28" s="27">
        <f t="shared" si="11"/>
        <v>0</v>
      </c>
      <c r="D28" s="30">
        <v>0</v>
      </c>
      <c r="E28" s="30">
        <v>0</v>
      </c>
      <c r="F28" s="27">
        <f t="shared" si="12"/>
        <v>0</v>
      </c>
      <c r="G28" s="30">
        <f>D28</f>
        <v>0</v>
      </c>
      <c r="H28" s="30">
        <f t="shared" si="15"/>
        <v>0</v>
      </c>
      <c r="I28" s="27">
        <f t="shared" si="4"/>
        <v>627.23599999999999</v>
      </c>
      <c r="J28" s="30">
        <v>627.23599999999999</v>
      </c>
      <c r="K28" s="30">
        <f t="shared" si="16"/>
        <v>0</v>
      </c>
      <c r="L28" s="27">
        <f t="shared" si="13"/>
        <v>627.23599999999999</v>
      </c>
      <c r="M28" s="30">
        <f>J28</f>
        <v>627.23599999999999</v>
      </c>
      <c r="N28" s="30">
        <f t="shared" si="14"/>
        <v>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</row>
    <row r="29" spans="1:225" s="32" customFormat="1" x14ac:dyDescent="0.2">
      <c r="A29" s="21">
        <v>7</v>
      </c>
      <c r="B29" s="31" t="s">
        <v>48</v>
      </c>
      <c r="C29" s="27">
        <f t="shared" si="11"/>
        <v>0</v>
      </c>
      <c r="D29" s="33"/>
      <c r="E29" s="33"/>
      <c r="F29" s="27">
        <f t="shared" si="12"/>
        <v>0</v>
      </c>
      <c r="G29" s="33"/>
      <c r="H29" s="33"/>
      <c r="I29" s="27">
        <f t="shared" si="4"/>
        <v>0</v>
      </c>
      <c r="J29" s="33"/>
      <c r="K29" s="33"/>
      <c r="L29" s="27">
        <f t="shared" si="13"/>
        <v>0</v>
      </c>
      <c r="M29" s="33"/>
      <c r="N29" s="3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</row>
    <row r="30" spans="1:225" s="35" customFormat="1" x14ac:dyDescent="0.25">
      <c r="A30" s="21">
        <v>8</v>
      </c>
      <c r="B30" s="31" t="s">
        <v>49</v>
      </c>
      <c r="C30" s="27">
        <f t="shared" ref="C30:N30" si="17">SUM(C31:C34)</f>
        <v>188.79000000000002</v>
      </c>
      <c r="D30" s="27">
        <f t="shared" si="17"/>
        <v>188.79000000000002</v>
      </c>
      <c r="E30" s="27">
        <f t="shared" si="17"/>
        <v>0</v>
      </c>
      <c r="F30" s="27">
        <f t="shared" si="17"/>
        <v>440.66200000000003</v>
      </c>
      <c r="G30" s="27">
        <f t="shared" si="17"/>
        <v>241.16200000000001</v>
      </c>
      <c r="H30" s="27">
        <f t="shared" si="17"/>
        <v>199.5</v>
      </c>
      <c r="I30" s="27">
        <f t="shared" si="17"/>
        <v>489.31200000000001</v>
      </c>
      <c r="J30" s="27">
        <f t="shared" si="17"/>
        <v>289.81200000000001</v>
      </c>
      <c r="K30" s="27">
        <f t="shared" si="17"/>
        <v>199.5</v>
      </c>
      <c r="L30" s="27">
        <f t="shared" si="17"/>
        <v>489.31200000000001</v>
      </c>
      <c r="M30" s="27">
        <f t="shared" si="17"/>
        <v>289.81200000000001</v>
      </c>
      <c r="N30" s="27">
        <f t="shared" si="17"/>
        <v>199.5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GW30" s="36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1" spans="1:225" s="5" customFormat="1" ht="47.25" x14ac:dyDescent="0.25">
      <c r="A31" s="28" t="s">
        <v>50</v>
      </c>
      <c r="B31" s="37" t="s">
        <v>51</v>
      </c>
      <c r="C31" s="27">
        <f>D31+E31</f>
        <v>0</v>
      </c>
      <c r="D31" s="30">
        <v>0</v>
      </c>
      <c r="E31" s="30">
        <v>0</v>
      </c>
      <c r="F31" s="27">
        <f>G31+H31</f>
        <v>251.87200000000001</v>
      </c>
      <c r="G31" s="30">
        <v>52.372</v>
      </c>
      <c r="H31" s="30">
        <v>199.5</v>
      </c>
      <c r="I31" s="27">
        <f>J31+K31</f>
        <v>251.87200000000001</v>
      </c>
      <c r="J31" s="30">
        <f>G31</f>
        <v>52.372</v>
      </c>
      <c r="K31" s="30">
        <f>H31</f>
        <v>199.5</v>
      </c>
      <c r="L31" s="27">
        <f>M31+N31</f>
        <v>251.87200000000001</v>
      </c>
      <c r="M31" s="30">
        <f>J31</f>
        <v>52.372</v>
      </c>
      <c r="N31" s="30">
        <f>K31</f>
        <v>199.5</v>
      </c>
    </row>
    <row r="32" spans="1:225" s="5" customFormat="1" x14ac:dyDescent="0.25">
      <c r="A32" s="28" t="s">
        <v>52</v>
      </c>
      <c r="B32" s="37" t="s">
        <v>53</v>
      </c>
      <c r="C32" s="27">
        <f>D32+E32</f>
        <v>0</v>
      </c>
      <c r="D32" s="30">
        <v>0</v>
      </c>
      <c r="E32" s="30">
        <v>0</v>
      </c>
      <c r="F32" s="27">
        <f t="shared" ref="F32:F34" si="18">G32+H32</f>
        <v>0</v>
      </c>
      <c r="G32" s="30">
        <f>D32</f>
        <v>0</v>
      </c>
      <c r="H32" s="30">
        <f>E32</f>
        <v>0</v>
      </c>
      <c r="I32" s="27">
        <f>J32+K32</f>
        <v>48.65</v>
      </c>
      <c r="J32" s="30">
        <v>48.65</v>
      </c>
      <c r="K32" s="30">
        <f>H32</f>
        <v>0</v>
      </c>
      <c r="L32" s="27">
        <f>M32+N32</f>
        <v>48.65</v>
      </c>
      <c r="M32" s="30">
        <f>J32</f>
        <v>48.65</v>
      </c>
      <c r="N32" s="30">
        <f>K32</f>
        <v>0</v>
      </c>
    </row>
    <row r="33" spans="1:225" s="5" customFormat="1" x14ac:dyDescent="0.25">
      <c r="A33" s="28" t="s">
        <v>54</v>
      </c>
      <c r="B33" s="37" t="s">
        <v>55</v>
      </c>
      <c r="C33" s="27">
        <f t="shared" ref="C33:C34" si="19">D33+E33</f>
        <v>61.67</v>
      </c>
      <c r="D33" s="30">
        <v>61.67</v>
      </c>
      <c r="E33" s="30">
        <v>0</v>
      </c>
      <c r="F33" s="27">
        <f t="shared" si="18"/>
        <v>61.67</v>
      </c>
      <c r="G33" s="30">
        <f>D33</f>
        <v>61.67</v>
      </c>
      <c r="H33" s="30">
        <f t="shared" ref="H33:H34" si="20">E33</f>
        <v>0</v>
      </c>
      <c r="I33" s="27">
        <f t="shared" ref="I33:I34" si="21">J33+K33</f>
        <v>61.67</v>
      </c>
      <c r="J33" s="30">
        <f>G33</f>
        <v>61.67</v>
      </c>
      <c r="K33" s="30">
        <f t="shared" ref="K33:K34" si="22">H33</f>
        <v>0</v>
      </c>
      <c r="L33" s="27">
        <f t="shared" ref="L33:L34" si="23">M33+N33</f>
        <v>61.67</v>
      </c>
      <c r="M33" s="30">
        <f>J33</f>
        <v>61.67</v>
      </c>
      <c r="N33" s="30">
        <f t="shared" ref="N33:N34" si="24">K33</f>
        <v>0</v>
      </c>
    </row>
    <row r="34" spans="1:225" s="5" customFormat="1" x14ac:dyDescent="0.25">
      <c r="A34" s="28" t="s">
        <v>56</v>
      </c>
      <c r="B34" s="37" t="s">
        <v>57</v>
      </c>
      <c r="C34" s="27">
        <f t="shared" si="19"/>
        <v>127.12</v>
      </c>
      <c r="D34" s="30">
        <v>127.12</v>
      </c>
      <c r="E34" s="30">
        <v>0</v>
      </c>
      <c r="F34" s="27">
        <f t="shared" si="18"/>
        <v>127.12</v>
      </c>
      <c r="G34" s="30">
        <f>D34</f>
        <v>127.12</v>
      </c>
      <c r="H34" s="30">
        <f t="shared" si="20"/>
        <v>0</v>
      </c>
      <c r="I34" s="27">
        <f t="shared" si="21"/>
        <v>127.12</v>
      </c>
      <c r="J34" s="30">
        <f>G34</f>
        <v>127.12</v>
      </c>
      <c r="K34" s="30">
        <f t="shared" si="22"/>
        <v>0</v>
      </c>
      <c r="L34" s="27">
        <f t="shared" si="23"/>
        <v>127.12</v>
      </c>
      <c r="M34" s="38">
        <f>J34</f>
        <v>127.12</v>
      </c>
      <c r="N34" s="30">
        <f t="shared" si="24"/>
        <v>0</v>
      </c>
    </row>
    <row r="35" spans="1:225" s="43" customFormat="1" ht="20.25" x14ac:dyDescent="0.3">
      <c r="A35" s="39"/>
      <c r="B35" s="40" t="s">
        <v>58</v>
      </c>
      <c r="C35" s="41">
        <f t="shared" ref="C35:N35" si="25">C30+C24+C11</f>
        <v>741.75900000000001</v>
      </c>
      <c r="D35" s="41">
        <f t="shared" si="25"/>
        <v>351.923</v>
      </c>
      <c r="E35" s="41">
        <f t="shared" si="25"/>
        <v>389.83600000000001</v>
      </c>
      <c r="F35" s="41">
        <f t="shared" si="25"/>
        <v>3124.7690000000002</v>
      </c>
      <c r="G35" s="41">
        <f t="shared" si="25"/>
        <v>948.06799999999998</v>
      </c>
      <c r="H35" s="41">
        <f t="shared" si="25"/>
        <v>2176.701</v>
      </c>
      <c r="I35" s="41">
        <f t="shared" si="25"/>
        <v>8245.8590000000004</v>
      </c>
      <c r="J35" s="41">
        <f t="shared" si="25"/>
        <v>1730.2679999999998</v>
      </c>
      <c r="K35" s="41">
        <f t="shared" si="25"/>
        <v>6515.5910000000003</v>
      </c>
      <c r="L35" s="41">
        <f t="shared" si="25"/>
        <v>8939.2749999999996</v>
      </c>
      <c r="M35" s="41">
        <f t="shared" si="25"/>
        <v>1905.0679999999998</v>
      </c>
      <c r="N35" s="41">
        <f t="shared" si="25"/>
        <v>7034.2070000000003</v>
      </c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</row>
    <row r="36" spans="1:225" x14ac:dyDescent="0.2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225" x14ac:dyDescent="0.2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225" x14ac:dyDescent="0.25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225" s="52" customFormat="1" ht="22.5" x14ac:dyDescent="0.3">
      <c r="A39" s="46"/>
      <c r="B39" s="47"/>
      <c r="C39" s="48"/>
      <c r="D39" s="49" t="s">
        <v>59</v>
      </c>
      <c r="E39" s="49"/>
      <c r="F39" s="49"/>
      <c r="G39" s="49"/>
      <c r="H39" s="49"/>
      <c r="I39" s="49"/>
      <c r="J39" s="49"/>
      <c r="K39" s="50" t="s">
        <v>60</v>
      </c>
      <c r="L39" s="48"/>
      <c r="M39" s="48"/>
      <c r="N39" s="48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</row>
    <row r="40" spans="1:225" ht="23.25" x14ac:dyDescent="0.35">
      <c r="B40" s="44"/>
      <c r="C40" s="45"/>
      <c r="D40" s="53"/>
      <c r="E40" s="53"/>
      <c r="F40" s="53"/>
      <c r="G40" s="53"/>
      <c r="H40" s="53"/>
      <c r="I40" s="53"/>
      <c r="J40" s="53"/>
      <c r="K40" s="54"/>
      <c r="L40" s="45"/>
      <c r="M40" s="45"/>
      <c r="N40" s="45"/>
    </row>
    <row r="41" spans="1:225" s="60" customFormat="1" ht="18.75" x14ac:dyDescent="0.3">
      <c r="A41" s="55"/>
      <c r="B41" s="56" t="s">
        <v>61</v>
      </c>
      <c r="C41" s="57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</row>
    <row r="42" spans="1:225" s="60" customFormat="1" ht="18.75" x14ac:dyDescent="0.3">
      <c r="A42" s="55"/>
      <c r="B42" s="56" t="s">
        <v>62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</row>
    <row r="43" spans="1:225" s="60" customFormat="1" ht="18.75" x14ac:dyDescent="0.3">
      <c r="A43" s="55"/>
      <c r="B43" s="62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</row>
    <row r="44" spans="1:225" s="60" customFormat="1" ht="18.75" x14ac:dyDescent="0.3">
      <c r="A44" s="55"/>
      <c r="B44" s="63"/>
      <c r="C44" s="63"/>
      <c r="D44" s="62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</row>
    <row r="45" spans="1:225" s="60" customFormat="1" ht="18.75" x14ac:dyDescent="0.3">
      <c r="A45" s="55"/>
      <c r="B45" s="64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</row>
    <row r="46" spans="1:225" s="5" customFormat="1" x14ac:dyDescent="0.25">
      <c r="A46" s="1"/>
      <c r="B46" s="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</row>
    <row r="47" spans="1:225" s="5" customFormat="1" x14ac:dyDescent="0.25">
      <c r="A47" s="1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</row>
    <row r="48" spans="1:225" s="5" customFormat="1" x14ac:dyDescent="0.25">
      <c r="A48" s="1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</row>
    <row r="49" spans="1:205" s="5" customFormat="1" x14ac:dyDescent="0.25">
      <c r="A49" s="1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</row>
    <row r="50" spans="1:205" s="5" customFormat="1" x14ac:dyDescent="0.25">
      <c r="A50" s="1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</row>
    <row r="51" spans="1:205" s="5" customFormat="1" x14ac:dyDescent="0.25">
      <c r="A51" s="1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</row>
    <row r="52" spans="1:205" s="5" customFormat="1" x14ac:dyDescent="0.25">
      <c r="A52" s="1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</row>
    <row r="53" spans="1:205" s="5" customFormat="1" x14ac:dyDescent="0.25">
      <c r="A53" s="1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</row>
    <row r="54" spans="1:205" s="5" customFormat="1" x14ac:dyDescent="0.25">
      <c r="A54" s="1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</row>
  </sheetData>
  <mergeCells count="18">
    <mergeCell ref="M7:N7"/>
    <mergeCell ref="B44:C44"/>
    <mergeCell ref="D7:E7"/>
    <mergeCell ref="F7:F8"/>
    <mergeCell ref="G7:H7"/>
    <mergeCell ref="I7:I8"/>
    <mergeCell ref="J7:K7"/>
    <mergeCell ref="L7:L8"/>
    <mergeCell ref="M1:N1"/>
    <mergeCell ref="A3:N3"/>
    <mergeCell ref="A5:A8"/>
    <mergeCell ref="B5:B8"/>
    <mergeCell ref="C5:N5"/>
    <mergeCell ref="C6:E6"/>
    <mergeCell ref="F6:H6"/>
    <mergeCell ref="I6:K6"/>
    <mergeCell ref="L6:N6"/>
    <mergeCell ref="C7:C8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45" fitToHeight="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2021 развернутый</vt:lpstr>
      <vt:lpstr>'план 2021 развернутый'!Заголовки_для_печати</vt:lpstr>
      <vt:lpstr>'план 2021 развернутый'!Область_печати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Krivneva</cp:lastModifiedBy>
  <dcterms:created xsi:type="dcterms:W3CDTF">2022-07-06T12:29:50Z</dcterms:created>
  <dcterms:modified xsi:type="dcterms:W3CDTF">2022-07-06T12:30:56Z</dcterms:modified>
</cp:coreProperties>
</file>